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latorio Mens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[$-409]yyyy;@"/>
    <numFmt numFmtId="166" formatCode="&quot;$&quot;#,##0.00_);[Red]\(&quot;$&quot;#,##0.00\)"/>
    <numFmt numFmtId="167" formatCode="[$-409]mmmm;@"/>
  </numFmts>
  <fonts count="11">
    <font>
      <name val="Calibri"/>
      <family val="2"/>
      <color theme="1"/>
      <sz val="11"/>
      <scheme val="minor"/>
    </font>
    <font>
      <name val="Arial"/>
      <b val="1"/>
      <sz val="20"/>
    </font>
    <font>
      <name val="Arial"/>
      <b val="1"/>
      <sz val="16"/>
    </font>
    <font>
      <name val="Arial"/>
      <b val="1"/>
      <sz val="15"/>
    </font>
    <font>
      <name val="Arial"/>
      <b val="1"/>
      <color rgb="FF003366"/>
      <sz val="12"/>
    </font>
    <font>
      <name val="Arial"/>
      <b val="1"/>
      <color rgb="FF003366"/>
      <sz val="10"/>
    </font>
    <font>
      <name val="Arial"/>
      <b val="1"/>
      <sz val="10"/>
    </font>
    <font>
      <name val="Arial"/>
      <b val="1"/>
      <sz val="12"/>
    </font>
    <font>
      <name val="Arial"/>
      <b val="1"/>
      <i val="1"/>
    </font>
    <font>
      <name val="Arial"/>
      <b val="1"/>
    </font>
    <font>
      <name val="Arial"/>
    </font>
  </fonts>
  <fills count="5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right"/>
    </xf>
    <xf numFmtId="0" fontId="2" fillId="2" borderId="0" pivotButton="0" quotePrefix="0" xfId="0"/>
    <xf numFmtId="165" fontId="3" fillId="2" borderId="0" applyAlignment="1" pivotButton="0" quotePrefix="0" xfId="0">
      <alignment horizontal="right"/>
    </xf>
    <xf numFmtId="0" fontId="4" fillId="3" borderId="0" pivotButton="0" quotePrefix="0" xfId="0"/>
    <xf numFmtId="166" fontId="5" fillId="3" borderId="0" applyAlignment="1" pivotButton="0" quotePrefix="0" xfId="0">
      <alignment horizontal="center"/>
    </xf>
    <xf numFmtId="0" fontId="6" fillId="4" borderId="1" pivotButton="0" quotePrefix="0" xfId="0"/>
    <xf numFmtId="166" fontId="6" fillId="4" borderId="1" pivotButton="0" quotePrefix="0" xfId="0"/>
    <xf numFmtId="0" fontId="6" fillId="3" borderId="1" applyAlignment="1" pivotButton="0" quotePrefix="0" xfId="0">
      <alignment horizontal="left"/>
    </xf>
    <xf numFmtId="166" fontId="6" fillId="0" borderId="1" pivotButton="0" quotePrefix="0" xfId="0"/>
    <xf numFmtId="0" fontId="7" fillId="3" borderId="1" applyAlignment="1" pivotButton="0" quotePrefix="0" xfId="0">
      <alignment horizontal="left"/>
    </xf>
    <xf numFmtId="167" fontId="6" fillId="4" borderId="1" applyAlignment="1" pivotButton="0" quotePrefix="0" xfId="0">
      <alignment horizontal="center"/>
    </xf>
    <xf numFmtId="0" fontId="6" fillId="4" borderId="1" applyAlignment="1" pivotButton="0" quotePrefix="0" xfId="0">
      <alignment horizontal="center"/>
    </xf>
    <xf numFmtId="0" fontId="6" fillId="4" borderId="2" applyAlignment="1" pivotButton="0" quotePrefix="0" xfId="0">
      <alignment horizontal="left"/>
    </xf>
    <xf numFmtId="4" fontId="6" fillId="3" borderId="2" pivotButton="0" quotePrefix="0" xfId="0"/>
    <xf numFmtId="4" fontId="6" fillId="4" borderId="2" pivotButton="0" quotePrefix="0" xfId="0"/>
    <xf numFmtId="0" fontId="6" fillId="4" borderId="3" applyAlignment="1" pivotButton="0" quotePrefix="0" xfId="0">
      <alignment horizontal="left"/>
    </xf>
    <xf numFmtId="4" fontId="6" fillId="3" borderId="3" pivotButton="0" quotePrefix="0" xfId="0"/>
    <xf numFmtId="4" fontId="6" fillId="4" borderId="3" pivotButton="0" quotePrefix="0" xfId="0"/>
    <xf numFmtId="0" fontId="6" fillId="4" borderId="3" pivotButton="0" quotePrefix="0" xfId="0"/>
    <xf numFmtId="0" fontId="6" fillId="4" borderId="4" pivotButton="0" quotePrefix="0" xfId="0"/>
    <xf numFmtId="4" fontId="6" fillId="3" borderId="4" pivotButton="0" quotePrefix="0" xfId="0"/>
    <xf numFmtId="4" fontId="6" fillId="4" borderId="4" pivotButton="0" quotePrefix="0" xfId="0"/>
    <xf numFmtId="4" fontId="6" fillId="4" borderId="1" pivotButton="0" quotePrefix="0" xfId="0"/>
    <xf numFmtId="0" fontId="7" fillId="3" borderId="0" pivotButton="0" quotePrefix="0" xfId="0"/>
    <xf numFmtId="0" fontId="6" fillId="4" borderId="2" pivotButton="0" quotePrefix="0" xfId="0"/>
    <xf numFmtId="0" fontId="6" fillId="2" borderId="1" pivotButton="0" quotePrefix="0" xfId="0"/>
    <xf numFmtId="4" fontId="6" fillId="2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4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9"/>
  <sheetViews>
    <sheetView workbookViewId="0">
      <pane xSplit="1" ySplit="20" topLeftCell="B2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Monthly Report</t>
        </is>
      </c>
    </row>
    <row r="2">
      <c r="A2" s="2" t="inlineStr">
        <is>
          <t>Blue Castle Capital LLP (in USD)</t>
        </is>
      </c>
      <c r="N2" s="3" t="n">
        <v>46387</v>
      </c>
    </row>
    <row r="4">
      <c r="A4" s="4" t="inlineStr">
        <is>
          <t>Summary</t>
        </is>
      </c>
      <c r="B4" s="5" t="inlineStr">
        <is>
          <t>Year</t>
        </is>
      </c>
    </row>
    <row r="5">
      <c r="A5" s="6" t="inlineStr">
        <is>
          <t>Openning Balance</t>
        </is>
      </c>
      <c r="B5" s="7">
        <f>SUM(B6:B13)</f>
        <v/>
      </c>
    </row>
    <row r="6">
      <c r="A6" s="8" t="inlineStr">
        <is>
          <t>CARREGOSA</t>
        </is>
      </c>
      <c r="B6" s="9" t="n">
        <v>33685.8</v>
      </c>
    </row>
    <row r="7">
      <c r="A7" s="8" t="inlineStr">
        <is>
          <t>GPP Cash Statement - USD</t>
        </is>
      </c>
      <c r="B7" s="9" t="n">
        <v>224070.61</v>
      </c>
    </row>
    <row r="8">
      <c r="A8" s="8" t="inlineStr">
        <is>
          <t>GPP Cash Statement - Other Curr (EUR+GBP valor de face, ver nota)</t>
        </is>
      </c>
      <c r="B8" s="9" t="n">
        <v>90051.16</v>
      </c>
    </row>
    <row r="9">
      <c r="A9" s="8" t="inlineStr">
        <is>
          <t>United</t>
        </is>
      </c>
      <c r="B9" s="9" t="n">
        <v>94313.81</v>
      </c>
    </row>
    <row r="10">
      <c r="A10" s="8" t="inlineStr">
        <is>
          <t>Lek</t>
        </is>
      </c>
      <c r="B10" s="9" t="n">
        <v>0</v>
      </c>
    </row>
    <row r="11">
      <c r="A11" s="8" t="inlineStr">
        <is>
          <t>BPI - Consultoria</t>
        </is>
      </c>
      <c r="B11" s="9" t="n">
        <v>0</v>
      </c>
    </row>
    <row r="12">
      <c r="A12" s="8" t="inlineStr">
        <is>
          <t>GPP CASS</t>
        </is>
      </c>
      <c r="B12" s="9" t="n">
        <v>0</v>
      </c>
    </row>
    <row r="13">
      <c r="A13" s="8" t="inlineStr">
        <is>
          <t>cbh</t>
        </is>
      </c>
      <c r="B13" s="9" t="n">
        <v>0</v>
      </c>
    </row>
    <row r="14">
      <c r="A14" s="6" t="inlineStr">
        <is>
          <t>Income</t>
        </is>
      </c>
      <c r="B14" s="7">
        <f>N30</f>
        <v/>
      </c>
    </row>
    <row r="15">
      <c r="A15" s="8" t="inlineStr">
        <is>
          <t>Expenses</t>
        </is>
      </c>
      <c r="B15" s="9">
        <f>N38+N50+N54</f>
        <v/>
      </c>
    </row>
    <row r="16">
      <c r="A16" s="6" t="inlineStr">
        <is>
          <t>Net Income</t>
        </is>
      </c>
      <c r="B16" s="7">
        <f>ROUND(B14+B15,2)</f>
        <v/>
      </c>
    </row>
    <row r="17">
      <c r="A17" s="8" t="inlineStr">
        <is>
          <t>Dividends / Capital</t>
        </is>
      </c>
      <c r="B17" s="9">
        <f>N58</f>
        <v/>
      </c>
    </row>
    <row r="18">
      <c r="A18" s="6" t="inlineStr">
        <is>
          <t>Ending Balance</t>
        </is>
      </c>
      <c r="B18" s="7">
        <f>SUM(B19:B26)</f>
        <v/>
      </c>
    </row>
    <row r="19">
      <c r="A19" s="8" t="inlineStr">
        <is>
          <t>CARREGOSA</t>
        </is>
      </c>
      <c r="B19" s="9" t="n">
        <v>33685.8</v>
      </c>
    </row>
    <row r="20">
      <c r="A20" s="10" t="inlineStr">
        <is>
          <t>Income</t>
        </is>
      </c>
      <c r="B20" s="11" t="n">
        <v>46053</v>
      </c>
      <c r="C20" s="11" t="n">
        <v>46081</v>
      </c>
      <c r="D20" s="11" t="n">
        <v>46112</v>
      </c>
      <c r="E20" s="11" t="n">
        <v>46142</v>
      </c>
      <c r="F20" s="11" t="n">
        <v>46173</v>
      </c>
      <c r="G20" s="11" t="n">
        <v>46203</v>
      </c>
      <c r="H20" s="11" t="n">
        <v>46234</v>
      </c>
      <c r="I20" s="11" t="n">
        <v>46265</v>
      </c>
      <c r="J20" s="11" t="n">
        <v>46295</v>
      </c>
      <c r="K20" s="11" t="n">
        <v>46326</v>
      </c>
      <c r="L20" s="11" t="n">
        <v>46356</v>
      </c>
      <c r="M20" s="11" t="n">
        <v>46387</v>
      </c>
      <c r="N20" s="12" t="inlineStr">
        <is>
          <t>Total</t>
        </is>
      </c>
      <c r="O20" s="12" t="inlineStr">
        <is>
          <t>Média</t>
        </is>
      </c>
    </row>
    <row r="21">
      <c r="A21" s="8" t="inlineStr">
        <is>
          <t>GPP Cash Statement - Other Curr (EUR+GBP valor de face, ver nota)</t>
        </is>
      </c>
      <c r="B21" s="9" t="n">
        <v>95532.37</v>
      </c>
    </row>
    <row r="22">
      <c r="A22" s="13" t="inlineStr">
        <is>
          <t>Income from bond trading</t>
        </is>
      </c>
      <c r="B22" s="14" t="n">
        <v>71111.45</v>
      </c>
      <c r="C22" s="14" t="n">
        <v>300620.81</v>
      </c>
      <c r="D22" s="14" t="n">
        <v>83332.69</v>
      </c>
      <c r="E22" s="14" t="n">
        <v>137091.07</v>
      </c>
      <c r="F22" s="14" t="n">
        <v>107029.1</v>
      </c>
      <c r="G22" s="14" t="n">
        <v>83913.87</v>
      </c>
      <c r="H22" s="14" t="n">
        <v>112737.42</v>
      </c>
      <c r="I22" s="14" t="n"/>
      <c r="J22" s="14" t="n"/>
      <c r="K22" s="14" t="n"/>
      <c r="L22" s="14" t="n"/>
      <c r="M22" s="14" t="n"/>
      <c r="N22" s="15">
        <f>SUM(B22:M22)</f>
        <v/>
      </c>
      <c r="O22" s="15">
        <f>IFERROR(AVERAGE(B22:M22),0)</f>
        <v/>
      </c>
    </row>
    <row r="23">
      <c r="A23" s="16" t="inlineStr">
        <is>
          <t>Income from notes</t>
        </is>
      </c>
      <c r="B23" s="17" t="n">
        <v>116193</v>
      </c>
      <c r="C23" s="17" t="n">
        <v>0</v>
      </c>
      <c r="D23" s="17" t="n">
        <v>0</v>
      </c>
      <c r="E23" s="17" t="n">
        <v>145389.29</v>
      </c>
      <c r="F23" s="17" t="n">
        <v>0</v>
      </c>
      <c r="G23" s="17" t="n">
        <v>0</v>
      </c>
      <c r="H23" s="17" t="n">
        <v>302959.81</v>
      </c>
      <c r="I23" s="17" t="n"/>
      <c r="J23" s="17" t="n"/>
      <c r="K23" s="17" t="n"/>
      <c r="L23" s="17" t="n"/>
      <c r="M23" s="17" t="n"/>
      <c r="N23" s="18">
        <f>SUM(B23:M23)</f>
        <v/>
      </c>
      <c r="O23" s="18">
        <f>IFERROR(AVERAGE(B23:M23),0)</f>
        <v/>
      </c>
    </row>
    <row r="24">
      <c r="A24" s="16" t="inlineStr">
        <is>
          <t>Income from equities</t>
        </is>
      </c>
      <c r="B24" s="17" t="n">
        <v>0</v>
      </c>
      <c r="C24" s="17" t="n">
        <v>0</v>
      </c>
      <c r="D24" s="17" t="n">
        <v>0</v>
      </c>
      <c r="E24" s="17" t="n">
        <v>0</v>
      </c>
      <c r="F24" s="17" t="n">
        <v>0</v>
      </c>
      <c r="G24" s="17" t="n">
        <v>0</v>
      </c>
      <c r="H24" s="17" t="n">
        <v>0</v>
      </c>
      <c r="I24" s="17" t="n"/>
      <c r="J24" s="17" t="n"/>
      <c r="K24" s="17" t="n"/>
      <c r="L24" s="17" t="n"/>
      <c r="M24" s="17" t="n"/>
      <c r="N24" s="18">
        <f>SUM(B24:M24)</f>
        <v/>
      </c>
      <c r="O24" s="18">
        <f>IFERROR(AVERAGE(B24:M24),0)</f>
        <v/>
      </c>
    </row>
    <row r="25">
      <c r="A25" s="16" t="inlineStr">
        <is>
          <t>Consulting Fees</t>
        </is>
      </c>
      <c r="B25" s="17" t="n">
        <v>18584</v>
      </c>
      <c r="C25" s="17" t="n">
        <v>25253.19</v>
      </c>
      <c r="D25" s="17" t="n">
        <v>-4300</v>
      </c>
      <c r="E25" s="17" t="n">
        <v>26000</v>
      </c>
      <c r="F25" s="17" t="n">
        <v>21550</v>
      </c>
      <c r="G25" s="17" t="n">
        <v>6650</v>
      </c>
      <c r="H25" s="17" t="n">
        <v>0</v>
      </c>
      <c r="I25" s="17" t="n"/>
      <c r="J25" s="17" t="n"/>
      <c r="K25" s="17" t="n"/>
      <c r="L25" s="17" t="n"/>
      <c r="M25" s="17" t="n"/>
      <c r="N25" s="18">
        <f>SUM(B25:M25)</f>
        <v/>
      </c>
      <c r="O25" s="18">
        <f>IFERROR(AVERAGE(B25:M25),0)</f>
        <v/>
      </c>
    </row>
    <row r="26">
      <c r="A26" s="16" t="inlineStr">
        <is>
          <t>Other Income</t>
        </is>
      </c>
      <c r="B26" s="17" t="n">
        <v>0</v>
      </c>
      <c r="C26" s="17" t="n">
        <v>0</v>
      </c>
      <c r="D26" s="17" t="n">
        <v>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/>
      <c r="J26" s="17" t="n"/>
      <c r="K26" s="17" t="n"/>
      <c r="L26" s="17" t="n"/>
      <c r="M26" s="17" t="n"/>
      <c r="N26" s="18">
        <f>SUM(B26:M26)</f>
        <v/>
      </c>
      <c r="O26" s="18">
        <f>IFERROR(AVERAGE(B26:M26),0)</f>
        <v/>
      </c>
    </row>
    <row r="27">
      <c r="A27" s="19" t="inlineStr">
        <is>
          <t>Share Premium</t>
        </is>
      </c>
      <c r="B27" s="17" t="n">
        <v>0</v>
      </c>
      <c r="C27" s="17" t="n">
        <v>0</v>
      </c>
      <c r="D27" s="17" t="n">
        <v>0</v>
      </c>
      <c r="E27" s="17" t="n">
        <v>0</v>
      </c>
      <c r="F27" s="17" t="n">
        <v>0</v>
      </c>
      <c r="G27" s="17" t="n">
        <v>0</v>
      </c>
      <c r="H27" s="17" t="n">
        <v>0</v>
      </c>
      <c r="I27" s="17" t="n"/>
      <c r="J27" s="17" t="n"/>
      <c r="K27" s="17" t="n"/>
      <c r="L27" s="17" t="n"/>
      <c r="M27" s="17" t="n"/>
      <c r="N27" s="18">
        <f>SUM(B27:M27)</f>
        <v/>
      </c>
      <c r="O27" s="18">
        <f>IFERROR(AVERAGE(B27:M27),0)</f>
        <v/>
      </c>
    </row>
    <row r="28">
      <c r="A28" s="20" t="inlineStr">
        <is>
          <t>Financial Income</t>
        </is>
      </c>
      <c r="B28" s="21" t="n">
        <v>6412.57</v>
      </c>
      <c r="C28" s="21" t="n">
        <v>0</v>
      </c>
      <c r="D28" s="21" t="n">
        <v>0</v>
      </c>
      <c r="E28" s="21" t="n">
        <v>0</v>
      </c>
      <c r="F28" s="21" t="n">
        <v>0</v>
      </c>
      <c r="G28" s="21" t="n">
        <v>0</v>
      </c>
      <c r="H28" s="21" t="n">
        <v>0</v>
      </c>
      <c r="I28" s="21" t="n"/>
      <c r="J28" s="21" t="n"/>
      <c r="K28" s="21" t="n"/>
      <c r="L28" s="21" t="n"/>
      <c r="M28" s="21" t="n"/>
      <c r="N28" s="22">
        <f>SUM(B28:M28)</f>
        <v/>
      </c>
      <c r="O28" s="22">
        <f>IFERROR(AVERAGE(B28:M28),0)</f>
        <v/>
      </c>
    </row>
    <row r="30">
      <c r="A30" s="6" t="inlineStr">
        <is>
          <t>TOTAL Income</t>
        </is>
      </c>
      <c r="B30" s="23">
        <f>SUM(B22:B28)</f>
        <v/>
      </c>
      <c r="C30" s="23">
        <f>SUM(C22:C28)</f>
        <v/>
      </c>
      <c r="D30" s="23">
        <f>SUM(D22:D28)</f>
        <v/>
      </c>
      <c r="E30" s="23">
        <f>SUM(E22:E28)</f>
        <v/>
      </c>
      <c r="F30" s="23">
        <f>SUM(F22:F28)</f>
        <v/>
      </c>
      <c r="G30" s="23">
        <f>SUM(G22:G28)</f>
        <v/>
      </c>
      <c r="H30" s="23">
        <f>SUM(H22:H28)</f>
        <v/>
      </c>
      <c r="I30" s="23">
        <f>SUM(I22:I28)</f>
        <v/>
      </c>
      <c r="J30" s="23">
        <f>SUM(J22:J28)</f>
        <v/>
      </c>
      <c r="K30" s="23">
        <f>SUM(K22:K28)</f>
        <v/>
      </c>
      <c r="L30" s="23">
        <f>SUM(L22:L28)</f>
        <v/>
      </c>
      <c r="M30" s="23">
        <f>SUM(M22:M28)</f>
        <v/>
      </c>
      <c r="N30" s="23">
        <f>SUM(N22:N28)</f>
        <v/>
      </c>
      <c r="O30" s="23">
        <f>SUM(O22:O28)</f>
        <v/>
      </c>
    </row>
    <row r="32">
      <c r="A32" s="24" t="inlineStr">
        <is>
          <t>Third party commissions</t>
        </is>
      </c>
      <c r="B32" s="11" t="n">
        <v>46053</v>
      </c>
      <c r="C32" s="11" t="n">
        <v>46081</v>
      </c>
      <c r="D32" s="11" t="n">
        <v>46112</v>
      </c>
      <c r="E32" s="11" t="n">
        <v>46142</v>
      </c>
      <c r="F32" s="11" t="n">
        <v>46173</v>
      </c>
      <c r="G32" s="11" t="n">
        <v>46203</v>
      </c>
      <c r="H32" s="11" t="n">
        <v>46234</v>
      </c>
      <c r="I32" s="11" t="n">
        <v>46265</v>
      </c>
      <c r="J32" s="11" t="n">
        <v>46295</v>
      </c>
      <c r="K32" s="11" t="n">
        <v>46326</v>
      </c>
      <c r="L32" s="11" t="n">
        <v>46356</v>
      </c>
      <c r="M32" s="11" t="n">
        <v>46387</v>
      </c>
      <c r="N32" s="12" t="inlineStr">
        <is>
          <t>Total</t>
        </is>
      </c>
      <c r="O32" s="12" t="inlineStr">
        <is>
          <t>Média</t>
        </is>
      </c>
    </row>
    <row r="34">
      <c r="A34" s="25" t="inlineStr">
        <is>
          <t>CAPE CONSULTING S A /PT50003300004552774326705</t>
        </is>
      </c>
      <c r="B34" s="14" t="n">
        <v>-110093</v>
      </c>
      <c r="C34" s="14" t="n">
        <v>0</v>
      </c>
      <c r="D34" s="14" t="n">
        <v>0</v>
      </c>
      <c r="E34" s="14" t="n">
        <v>-139290.5</v>
      </c>
      <c r="F34" s="14" t="n">
        <v>0</v>
      </c>
      <c r="G34" s="14" t="n">
        <v>0</v>
      </c>
      <c r="H34" s="14" t="n">
        <v>-296900</v>
      </c>
      <c r="I34" s="14" t="n"/>
      <c r="J34" s="14" t="n"/>
      <c r="K34" s="14" t="n"/>
      <c r="L34" s="14" t="n"/>
      <c r="M34" s="14" t="n"/>
      <c r="N34" s="15">
        <f>SUM(B34:M34)</f>
        <v/>
      </c>
      <c r="O34" s="15">
        <f>IFERROR(AVERAGE(B34:M34),0)</f>
        <v/>
      </c>
    </row>
    <row r="35">
      <c r="A35" s="19" t="inlineStr">
        <is>
          <t>Fabian Rupp /009063747903</t>
        </is>
      </c>
      <c r="B35" s="17" t="n">
        <v>-29628.57</v>
      </c>
      <c r="C35" s="17" t="n">
        <v>0</v>
      </c>
      <c r="D35" s="17" t="n">
        <v>-27807.72</v>
      </c>
      <c r="E35" s="17" t="n">
        <v>-13066.14</v>
      </c>
      <c r="F35" s="17" t="n">
        <v>-10303.14</v>
      </c>
      <c r="G35" s="17" t="n">
        <v>-9237.91</v>
      </c>
      <c r="H35" s="17" t="n">
        <v>-11071.4</v>
      </c>
      <c r="I35" s="17" t="n"/>
      <c r="J35" s="17" t="n"/>
      <c r="K35" s="17" t="n"/>
      <c r="L35" s="17" t="n"/>
      <c r="M35" s="17" t="n"/>
      <c r="N35" s="18">
        <f>SUM(B35:M35)</f>
        <v/>
      </c>
      <c r="O35" s="18">
        <f>IFERROR(AVERAGE(B35:M35),0)</f>
        <v/>
      </c>
    </row>
    <row r="36">
      <c r="A36" s="20" t="inlineStr">
        <is>
          <t>Vyctor Fialho Nacarati Tavares /9690090000015527</t>
        </is>
      </c>
      <c r="B36" s="21" t="n">
        <v>0</v>
      </c>
      <c r="C36" s="21" t="n">
        <v>0</v>
      </c>
      <c r="D36" s="21" t="n">
        <v>-12478.98</v>
      </c>
      <c r="E36" s="21" t="n">
        <v>0</v>
      </c>
      <c r="F36" s="21" t="n">
        <v>-13299.44</v>
      </c>
      <c r="G36" s="21" t="n">
        <v>-5747.63</v>
      </c>
      <c r="H36" s="21" t="n">
        <v>0</v>
      </c>
      <c r="I36" s="21" t="n"/>
      <c r="J36" s="21" t="n"/>
      <c r="K36" s="21" t="n"/>
      <c r="L36" s="21" t="n"/>
      <c r="M36" s="21" t="n"/>
      <c r="N36" s="22">
        <f>SUM(B36:M36)</f>
        <v/>
      </c>
      <c r="O36" s="22">
        <f>IFERROR(AVERAGE(B36:M36),0)</f>
        <v/>
      </c>
    </row>
    <row r="38">
      <c r="A38" s="6" t="inlineStr">
        <is>
          <t>TOTAL Commissions</t>
        </is>
      </c>
      <c r="B38" s="23">
        <f>SUM(B34:B36)</f>
        <v/>
      </c>
      <c r="C38" s="23">
        <f>SUM(C34:C36)</f>
        <v/>
      </c>
      <c r="D38" s="23">
        <f>SUM(D34:D36)</f>
        <v/>
      </c>
      <c r="E38" s="23">
        <f>SUM(E34:E36)</f>
        <v/>
      </c>
      <c r="F38" s="23">
        <f>SUM(F34:F36)</f>
        <v/>
      </c>
      <c r="G38" s="23">
        <f>SUM(G34:G36)</f>
        <v/>
      </c>
      <c r="H38" s="23">
        <f>SUM(H34:H36)</f>
        <v/>
      </c>
      <c r="I38" s="23">
        <f>SUM(I34:I36)</f>
        <v/>
      </c>
      <c r="J38" s="23">
        <f>SUM(J34:J36)</f>
        <v/>
      </c>
      <c r="K38" s="23">
        <f>SUM(K34:K36)</f>
        <v/>
      </c>
      <c r="L38" s="23">
        <f>SUM(L34:L36)</f>
        <v/>
      </c>
      <c r="M38" s="23">
        <f>SUM(M34:M36)</f>
        <v/>
      </c>
      <c r="N38" s="23">
        <f>SUM(N34:N36)</f>
        <v/>
      </c>
      <c r="O38" s="23">
        <f>SUM(O34:O36)</f>
        <v/>
      </c>
    </row>
    <row r="40">
      <c r="A40" s="6" t="inlineStr">
        <is>
          <t>Net Revenue</t>
        </is>
      </c>
      <c r="B40" s="23">
        <f>B30+B38</f>
        <v/>
      </c>
      <c r="C40" s="23">
        <f>C30+C38</f>
        <v/>
      </c>
      <c r="D40" s="23">
        <f>D30+D38</f>
        <v/>
      </c>
      <c r="E40" s="23">
        <f>E30+E38</f>
        <v/>
      </c>
      <c r="F40" s="23">
        <f>F30+F38</f>
        <v/>
      </c>
      <c r="G40" s="23">
        <f>G30+G38</f>
        <v/>
      </c>
      <c r="H40" s="23">
        <f>H30+H38</f>
        <v/>
      </c>
      <c r="I40" s="23">
        <f>I30+I38</f>
        <v/>
      </c>
      <c r="J40" s="23">
        <f>J30+J38</f>
        <v/>
      </c>
      <c r="K40" s="23">
        <f>K30+K38</f>
        <v/>
      </c>
      <c r="L40" s="23">
        <f>L30+L38</f>
        <v/>
      </c>
      <c r="M40" s="23">
        <f>M30+M38</f>
        <v/>
      </c>
      <c r="N40" s="23">
        <f>N30+N38</f>
        <v/>
      </c>
      <c r="O40" s="23">
        <f>O30+O38</f>
        <v/>
      </c>
    </row>
    <row r="42">
      <c r="A42" s="24" t="inlineStr">
        <is>
          <t>Operating Expenses</t>
        </is>
      </c>
      <c r="B42" s="11" t="n">
        <v>46053</v>
      </c>
      <c r="C42" s="11" t="n">
        <v>46081</v>
      </c>
      <c r="D42" s="11" t="n">
        <v>46112</v>
      </c>
      <c r="E42" s="11" t="n">
        <v>46142</v>
      </c>
      <c r="F42" s="11" t="n">
        <v>46173</v>
      </c>
      <c r="G42" s="11" t="n">
        <v>46203</v>
      </c>
      <c r="H42" s="11" t="n">
        <v>46234</v>
      </c>
      <c r="I42" s="11" t="n">
        <v>46265</v>
      </c>
      <c r="J42" s="11" t="n">
        <v>46295</v>
      </c>
      <c r="K42" s="11" t="n">
        <v>46326</v>
      </c>
      <c r="L42" s="11" t="n">
        <v>46356</v>
      </c>
      <c r="M42" s="11" t="n">
        <v>46387</v>
      </c>
      <c r="N42" s="12" t="inlineStr">
        <is>
          <t>Total</t>
        </is>
      </c>
      <c r="O42" s="12" t="inlineStr">
        <is>
          <t>Média</t>
        </is>
      </c>
    </row>
    <row r="44">
      <c r="A44" s="25" t="inlineStr">
        <is>
          <t>Financial Charges</t>
        </is>
      </c>
      <c r="B44" s="14" t="n">
        <v>-5625</v>
      </c>
      <c r="C44" s="14" t="n">
        <v>-8848.110000000001</v>
      </c>
      <c r="D44" s="14" t="n">
        <v>-6020.49</v>
      </c>
      <c r="E44" s="14" t="n">
        <v>-4200</v>
      </c>
      <c r="F44" s="14" t="n">
        <v>-8155.49</v>
      </c>
      <c r="G44" s="14" t="n">
        <v>-3250</v>
      </c>
      <c r="H44" s="14" t="n">
        <v>-6684.9</v>
      </c>
      <c r="I44" s="14" t="n"/>
      <c r="J44" s="14" t="n"/>
      <c r="K44" s="14" t="n"/>
      <c r="L44" s="14" t="n"/>
      <c r="M44" s="14" t="n"/>
      <c r="N44" s="15">
        <f>SUM(B44:M44)</f>
        <v/>
      </c>
      <c r="O44" s="15">
        <f>IFERROR(AVERAGE(B44:M44),0)</f>
        <v/>
      </c>
    </row>
    <row r="45">
      <c r="A45" s="19" t="inlineStr">
        <is>
          <t>Legal / IT Expenses</t>
        </is>
      </c>
      <c r="B45" s="17" t="n">
        <v>-19056.69</v>
      </c>
      <c r="C45" s="17" t="n">
        <v>-4733.99</v>
      </c>
      <c r="D45" s="17" t="n">
        <v>-6445.38</v>
      </c>
      <c r="E45" s="17" t="n">
        <v>-18175.35</v>
      </c>
      <c r="F45" s="17" t="n">
        <v>-3000</v>
      </c>
      <c r="G45" s="17" t="n">
        <v>-3000</v>
      </c>
      <c r="H45" s="17" t="n">
        <v>-18274</v>
      </c>
      <c r="I45" s="17" t="n"/>
      <c r="J45" s="17" t="n"/>
      <c r="K45" s="17" t="n"/>
      <c r="L45" s="17" t="n"/>
      <c r="M45" s="17" t="n"/>
      <c r="N45" s="18">
        <f>SUM(B45:M45)</f>
        <v/>
      </c>
      <c r="O45" s="18">
        <f>IFERROR(AVERAGE(B45:M45),0)</f>
        <v/>
      </c>
    </row>
    <row r="46">
      <c r="A46" s="19" t="inlineStr">
        <is>
          <t>Other Expenses</t>
        </is>
      </c>
      <c r="B46" s="17" t="n">
        <v>0</v>
      </c>
      <c r="C46" s="17" t="n">
        <v>0</v>
      </c>
      <c r="D46" s="17" t="n">
        <v>0</v>
      </c>
      <c r="E46" s="17" t="n">
        <v>0</v>
      </c>
      <c r="F46" s="17" t="n">
        <v>0</v>
      </c>
      <c r="G46" s="17" t="n">
        <v>0</v>
      </c>
      <c r="H46" s="17" t="n">
        <v>0</v>
      </c>
      <c r="I46" s="17" t="n"/>
      <c r="J46" s="17" t="n"/>
      <c r="K46" s="17" t="n"/>
      <c r="L46" s="17" t="n"/>
      <c r="M46" s="17" t="n"/>
      <c r="N46" s="18">
        <f>SUM(B46:M46)</f>
        <v/>
      </c>
      <c r="O46" s="18">
        <f>IFERROR(AVERAGE(B46:M46),0)</f>
        <v/>
      </c>
    </row>
    <row r="47">
      <c r="A47" s="19" t="inlineStr">
        <is>
          <t>Payable to Shareholder</t>
        </is>
      </c>
      <c r="B47" s="17" t="n">
        <v>0</v>
      </c>
      <c r="C47" s="17" t="n">
        <v>0</v>
      </c>
      <c r="D47" s="17" t="n">
        <v>0</v>
      </c>
      <c r="E47" s="17" t="n">
        <v>0</v>
      </c>
      <c r="F47" s="17" t="n">
        <v>0</v>
      </c>
      <c r="G47" s="17" t="n">
        <v>0</v>
      </c>
      <c r="H47" s="17" t="n">
        <v>0</v>
      </c>
      <c r="I47" s="17" t="n"/>
      <c r="J47" s="17" t="n"/>
      <c r="K47" s="17" t="n"/>
      <c r="L47" s="17" t="n"/>
      <c r="M47" s="17" t="n"/>
      <c r="N47" s="18">
        <f>SUM(B47:M47)</f>
        <v/>
      </c>
      <c r="O47" s="18">
        <f>IFERROR(AVERAGE(B47:M47),0)</f>
        <v/>
      </c>
    </row>
    <row r="48">
      <c r="A48" s="20" t="inlineStr">
        <is>
          <t>Consulting Fee</t>
        </is>
      </c>
      <c r="B48" s="21" t="n">
        <v>0</v>
      </c>
      <c r="C48" s="21" t="n">
        <v>0</v>
      </c>
      <c r="D48" s="21" t="n">
        <v>3619.38</v>
      </c>
      <c r="E48" s="21" t="n">
        <v>4012.35</v>
      </c>
      <c r="F48" s="21" t="n">
        <v>0</v>
      </c>
      <c r="G48" s="21" t="n">
        <v>0</v>
      </c>
      <c r="H48" s="21" t="n">
        <v>18000</v>
      </c>
      <c r="I48" s="21" t="n"/>
      <c r="J48" s="21" t="n"/>
      <c r="K48" s="21" t="n"/>
      <c r="L48" s="21" t="n"/>
      <c r="M48" s="21" t="n"/>
      <c r="N48" s="22">
        <f>SUM(B48:M48)</f>
        <v/>
      </c>
      <c r="O48" s="22">
        <f>IFERROR(AVERAGE(B48:M48),0)</f>
        <v/>
      </c>
    </row>
    <row r="50">
      <c r="A50" s="6" t="inlineStr">
        <is>
          <t>TOTAL Operating Expenses</t>
        </is>
      </c>
      <c r="B50" s="23">
        <f>SUM(B44:B48)</f>
        <v/>
      </c>
      <c r="C50" s="23">
        <f>SUM(C44:C48)</f>
        <v/>
      </c>
      <c r="D50" s="23">
        <f>SUM(D44:D48)</f>
        <v/>
      </c>
      <c r="E50" s="23">
        <f>SUM(E44:E48)</f>
        <v/>
      </c>
      <c r="F50" s="23">
        <f>SUM(F44:F48)</f>
        <v/>
      </c>
      <c r="G50" s="23">
        <f>SUM(G44:G48)</f>
        <v/>
      </c>
      <c r="H50" s="23">
        <f>SUM(H44:H48)</f>
        <v/>
      </c>
      <c r="I50" s="23">
        <f>SUM(I44:I48)</f>
        <v/>
      </c>
      <c r="J50" s="23">
        <f>SUM(J44:J48)</f>
        <v/>
      </c>
      <c r="K50" s="23">
        <f>SUM(K44:K48)</f>
        <v/>
      </c>
      <c r="L50" s="23">
        <f>SUM(L44:L48)</f>
        <v/>
      </c>
      <c r="M50" s="23">
        <f>SUM(M44:M48)</f>
        <v/>
      </c>
      <c r="N50" s="23">
        <f>SUM(N44:N48)</f>
        <v/>
      </c>
      <c r="O50" s="23">
        <f>SUM(O44:O48)</f>
        <v/>
      </c>
    </row>
    <row r="52">
      <c r="A52" s="26" t="inlineStr">
        <is>
          <t>TOTAL Expenses</t>
        </is>
      </c>
      <c r="B52" s="27">
        <f>B50+B38</f>
        <v/>
      </c>
      <c r="C52" s="27">
        <f>C50+C38</f>
        <v/>
      </c>
      <c r="D52" s="27">
        <f>D50+D38</f>
        <v/>
      </c>
      <c r="E52" s="27">
        <f>E50+E38</f>
        <v/>
      </c>
      <c r="F52" s="27">
        <f>F50+F38</f>
        <v/>
      </c>
      <c r="G52" s="27">
        <f>G50+G38</f>
        <v/>
      </c>
      <c r="H52" s="27">
        <f>H50+H38</f>
        <v/>
      </c>
      <c r="I52" s="27">
        <f>I50+I38</f>
        <v/>
      </c>
      <c r="J52" s="27">
        <f>J50+J38</f>
        <v/>
      </c>
      <c r="K52" s="27">
        <f>K50+K38</f>
        <v/>
      </c>
      <c r="L52" s="27">
        <f>L50+L38</f>
        <v/>
      </c>
      <c r="M52" s="27">
        <f>M50+M38</f>
        <v/>
      </c>
      <c r="N52" s="27">
        <f>N50+N38</f>
        <v/>
      </c>
      <c r="O52" s="27">
        <f>O50+O38</f>
        <v/>
      </c>
    </row>
    <row r="54">
      <c r="A54" s="26" t="inlineStr">
        <is>
          <t>TAX</t>
        </is>
      </c>
      <c r="B54" s="27" t="n">
        <v>0</v>
      </c>
      <c r="C54" s="27" t="n">
        <v>0</v>
      </c>
      <c r="D54" s="27" t="n">
        <v>0</v>
      </c>
      <c r="E54" s="27" t="n">
        <v>0</v>
      </c>
      <c r="F54" s="27" t="n">
        <v>0</v>
      </c>
      <c r="G54" s="27" t="n">
        <v>0</v>
      </c>
      <c r="H54" s="27" t="n">
        <v>0</v>
      </c>
      <c r="I54" s="27" t="n"/>
      <c r="J54" s="27" t="n"/>
      <c r="K54" s="27" t="n"/>
      <c r="L54" s="27" t="n"/>
      <c r="M54" s="27" t="n"/>
      <c r="N54" s="27">
        <f>SUM(B54:M54)</f>
        <v/>
      </c>
      <c r="O54" s="27">
        <f>IFERROR(AVERAGE(B54:M54),0)</f>
        <v/>
      </c>
    </row>
    <row r="56">
      <c r="A56" s="6" t="inlineStr">
        <is>
          <t>Net Income</t>
        </is>
      </c>
      <c r="B56" s="23">
        <f>B40+B50+B54</f>
        <v/>
      </c>
      <c r="C56" s="23">
        <f>C40+C50+C54</f>
        <v/>
      </c>
      <c r="D56" s="23">
        <f>D40+D50+D54</f>
        <v/>
      </c>
      <c r="E56" s="23">
        <f>E40+E50+E54</f>
        <v/>
      </c>
      <c r="F56" s="23">
        <f>F40+F50+F54</f>
        <v/>
      </c>
      <c r="G56" s="23">
        <f>G40+G50+G54</f>
        <v/>
      </c>
      <c r="H56" s="23">
        <f>H40+H50+H54</f>
        <v/>
      </c>
      <c r="I56" s="23">
        <f>I40+I50+I54</f>
        <v/>
      </c>
      <c r="J56" s="23">
        <f>J40+J50+J54</f>
        <v/>
      </c>
      <c r="K56" s="23">
        <f>K40+K50+K54</f>
        <v/>
      </c>
      <c r="L56" s="23">
        <f>L40+L50+L54</f>
        <v/>
      </c>
      <c r="M56" s="23">
        <f>M40+M50+M54</f>
        <v/>
      </c>
      <c r="N56" s="23">
        <f>N40+N50+N54</f>
        <v/>
      </c>
      <c r="O56" s="23">
        <f>O40+O50+O54</f>
        <v/>
      </c>
    </row>
    <row r="58">
      <c r="A58" s="26" t="inlineStr">
        <is>
          <t>Dividends</t>
        </is>
      </c>
      <c r="B58" s="27" t="n">
        <v>-100000</v>
      </c>
      <c r="C58" s="27" t="n">
        <v>-100000</v>
      </c>
      <c r="D58" s="27" t="n">
        <v>-100000</v>
      </c>
      <c r="E58" s="27" t="n">
        <v>-100000</v>
      </c>
      <c r="F58" s="27" t="n">
        <v>-100000</v>
      </c>
      <c r="G58" s="27" t="n">
        <v>-100000</v>
      </c>
      <c r="H58" s="27" t="n">
        <v>-100000</v>
      </c>
      <c r="I58" s="27" t="n"/>
      <c r="J58" s="27" t="n"/>
      <c r="K58" s="27" t="n"/>
      <c r="L58" s="27" t="n"/>
      <c r="M58" s="27" t="n"/>
      <c r="N58" s="27">
        <f>SUM(B58:M58)</f>
        <v/>
      </c>
      <c r="O58" s="27">
        <f>IFERROR(AVERAGE(B58:M58),0)</f>
        <v/>
      </c>
    </row>
    <row r="60">
      <c r="A60" s="28" t="inlineStr">
        <is>
          <t>Conciliação de saldo por conta (novo — não existia na planilha original)</t>
        </is>
      </c>
    </row>
    <row r="61">
      <c r="A61" s="29" t="inlineStr">
        <is>
          <t>Conta</t>
        </is>
      </c>
      <c r="B61" s="29" t="inlineStr">
        <is>
          <t>Saldo calculado</t>
        </is>
      </c>
      <c r="C61" s="29" t="inlineStr">
        <is>
          <t>Saldo informado pelo banco</t>
        </is>
      </c>
      <c r="D61" s="29" t="inlineStr">
        <is>
          <t>Confere?</t>
        </is>
      </c>
    </row>
    <row r="62">
      <c r="A62" s="30" t="inlineStr">
        <is>
          <t>CARREGOSA</t>
        </is>
      </c>
      <c r="B62" s="31" t="n">
        <v>33685.8</v>
      </c>
      <c r="D62" s="30" t="inlineStr">
        <is>
          <t>Sim</t>
        </is>
      </c>
    </row>
    <row r="63">
      <c r="A63" s="30" t="inlineStr">
        <is>
          <t>GPP Cash Statement - USD</t>
        </is>
      </c>
      <c r="B63" s="31" t="n">
        <v>301899.96</v>
      </c>
      <c r="C63" s="31" t="n">
        <v>301899.96</v>
      </c>
      <c r="D63" s="30" t="inlineStr">
        <is>
          <t>Sim</t>
        </is>
      </c>
    </row>
    <row r="64">
      <c r="A64" s="30" t="inlineStr">
        <is>
          <t>GPP Cash Statement - Other Curr (EUR+GBP valor de face, ver nota)</t>
        </is>
      </c>
      <c r="B64" s="31" t="n">
        <v>95532.37</v>
      </c>
      <c r="C64" s="31" t="n">
        <v>92900.64</v>
      </c>
      <c r="D64" s="30" t="inlineStr">
        <is>
          <t>NAO - revisar</t>
        </is>
      </c>
    </row>
    <row r="65">
      <c r="A65" s="30" t="inlineStr">
        <is>
          <t>United</t>
        </is>
      </c>
      <c r="B65" s="31" t="n">
        <v>104823.41</v>
      </c>
      <c r="C65" s="31" t="n">
        <v>104823.41</v>
      </c>
      <c r="D65" s="30" t="inlineStr">
        <is>
          <t>Sim</t>
        </is>
      </c>
    </row>
    <row r="66">
      <c r="A66" s="30" t="inlineStr">
        <is>
          <t>Lek</t>
        </is>
      </c>
      <c r="B66" s="31" t="n">
        <v>0</v>
      </c>
      <c r="D66" s="30" t="inlineStr">
        <is>
          <t>Sim</t>
        </is>
      </c>
    </row>
    <row r="67">
      <c r="A67" s="30" t="inlineStr">
        <is>
          <t>BPI - Consultoria</t>
        </is>
      </c>
      <c r="B67" s="31" t="n">
        <v>0</v>
      </c>
      <c r="D67" s="30" t="inlineStr">
        <is>
          <t>Sim</t>
        </is>
      </c>
    </row>
    <row r="68">
      <c r="A68" s="30" t="inlineStr">
        <is>
          <t>GPP CASS</t>
        </is>
      </c>
      <c r="B68" s="31" t="n">
        <v>0</v>
      </c>
      <c r="D68" s="30" t="inlineStr">
        <is>
          <t>Sim</t>
        </is>
      </c>
    </row>
    <row r="69">
      <c r="A69" s="30" t="inlineStr">
        <is>
          <t>cbh</t>
        </is>
      </c>
      <c r="B69" s="31" t="n">
        <v>0</v>
      </c>
      <c r="D69" s="30" t="inlineStr">
        <is>
          <t>Sim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2026-08-19T23:17:13Z</dcterms:created>
  <dcterms:modified xsi:type="dcterms:W3CDTF">2026-08-19T23:17:14Z</dcterms:modified>
</cp:coreProperties>
</file>